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olga.snegireva\Desktop\"/>
    </mc:Choice>
  </mc:AlternateContent>
  <xr:revisionPtr revIDLastSave="0" documentId="8_{7047A3A0-A078-4CDA-93F1-C1736DBF720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доля годовой нормы" sheetId="2" r:id="rId2"/>
    <sheet name="Лист2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6" i="1" l="1"/>
  <c r="I17" i="1" l="1"/>
  <c r="G17" i="1"/>
  <c r="F14" i="2" l="1"/>
  <c r="I22" i="1" l="1"/>
  <c r="I21" i="1"/>
  <c r="G22" i="1"/>
  <c r="G21" i="1"/>
  <c r="K29" i="1" l="1"/>
  <c r="I29" i="1"/>
  <c r="G29" i="1"/>
  <c r="K28" i="1"/>
  <c r="I28" i="1"/>
  <c r="G28" i="1"/>
  <c r="K27" i="1"/>
  <c r="I27" i="1"/>
  <c r="G27" i="1"/>
  <c r="K26" i="1"/>
  <c r="G26" i="1"/>
  <c r="K25" i="1"/>
  <c r="I25" i="1"/>
  <c r="G25" i="1"/>
  <c r="K24" i="1"/>
  <c r="I24" i="1"/>
  <c r="G24" i="1"/>
  <c r="K23" i="1"/>
  <c r="I23" i="1"/>
  <c r="G23" i="1"/>
  <c r="K22" i="1"/>
  <c r="K21" i="1"/>
  <c r="I9" i="3"/>
  <c r="I10" i="3"/>
  <c r="I11" i="3"/>
  <c r="I12" i="3"/>
  <c r="I13" i="3"/>
  <c r="I14" i="3"/>
  <c r="I8" i="3"/>
  <c r="G9" i="3"/>
  <c r="G10" i="3"/>
  <c r="G11" i="3"/>
  <c r="G12" i="3"/>
  <c r="G13" i="3"/>
  <c r="G14" i="3"/>
  <c r="G7" i="3"/>
  <c r="G8" i="3"/>
  <c r="K8" i="3"/>
  <c r="K9" i="3"/>
  <c r="K10" i="3"/>
  <c r="K11" i="3"/>
  <c r="K12" i="3"/>
  <c r="K13" i="3"/>
  <c r="K14" i="3"/>
  <c r="K7" i="3"/>
  <c r="I7" i="3"/>
  <c r="K6" i="3"/>
  <c r="I6" i="3"/>
  <c r="G6" i="3"/>
  <c r="J10" i="2" l="1"/>
  <c r="J11" i="2"/>
  <c r="J12" i="2"/>
  <c r="J13" i="2"/>
  <c r="J14" i="2"/>
  <c r="H10" i="2"/>
  <c r="H11" i="2"/>
  <c r="H12" i="2"/>
  <c r="H13" i="2"/>
  <c r="H14" i="2"/>
  <c r="F10" i="2"/>
  <c r="F11" i="2"/>
  <c r="F12" i="2"/>
  <c r="F13" i="2"/>
  <c r="J9" i="2" l="1"/>
  <c r="H9" i="2"/>
  <c r="F9" i="2"/>
  <c r="J8" i="2"/>
  <c r="H8" i="2"/>
  <c r="F8" i="2"/>
  <c r="I6" i="1" l="1"/>
  <c r="K17" i="1" l="1"/>
  <c r="K16" i="1"/>
  <c r="K7" i="1"/>
  <c r="K8" i="1"/>
  <c r="K9" i="1"/>
  <c r="K10" i="1"/>
  <c r="K11" i="1"/>
  <c r="K12" i="1"/>
  <c r="K6" i="1"/>
  <c r="I16" i="1" l="1"/>
  <c r="G16" i="1"/>
  <c r="G6" i="1" l="1"/>
  <c r="I7" i="1"/>
  <c r="I8" i="1"/>
  <c r="I9" i="1"/>
  <c r="I10" i="1"/>
  <c r="I11" i="1"/>
  <c r="G7" i="1"/>
  <c r="G8" i="1"/>
  <c r="G9" i="1"/>
  <c r="G10" i="1"/>
  <c r="G11" i="1"/>
</calcChain>
</file>

<file path=xl/sharedStrings.xml><?xml version="1.0" encoding="utf-8"?>
<sst xmlns="http://schemas.openxmlformats.org/spreadsheetml/2006/main" count="129" uniqueCount="80">
  <si>
    <t>Водопотребители</t>
  </si>
  <si>
    <t>Норма расхода, л/сутки</t>
  </si>
  <si>
    <t>Жилые дома с централизованным горячим водоснабжением, с сидячими ваннами, оборудованные душем</t>
  </si>
  <si>
    <t>Жилые дома с централизованным горячим водоснабжением, оборудованные умывальниками, мойками и душем</t>
  </si>
  <si>
    <t>Общежития с водопроводом, канализацией, с общими душевыми</t>
  </si>
  <si>
    <t>Общежития с водопроводом, канализацией, общими душевыми, столовыми, прачечными</t>
  </si>
  <si>
    <t>Общежития с водопроводом, канализацией, но без душа</t>
  </si>
  <si>
    <t>Водопотребитель</t>
  </si>
  <si>
    <t>Квартиры, оборудованные счетчиками горячей воды</t>
  </si>
  <si>
    <t>Теплопотребитель</t>
  </si>
  <si>
    <t>Жилые дома квартирного типа, расчет 12 мес</t>
  </si>
  <si>
    <t>Жилые дома квартирного типа, расчет 7 мес</t>
  </si>
  <si>
    <t>1 чел</t>
  </si>
  <si>
    <t>Ед изм</t>
  </si>
  <si>
    <r>
      <t xml:space="preserve"> Количество т/энергии, содержащейся в 1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горячей воды</t>
    </r>
  </si>
  <si>
    <r>
      <t>м</t>
    </r>
    <r>
      <rPr>
        <vertAlign val="superscript"/>
        <sz val="10"/>
        <rFont val="Times New Roman"/>
        <family val="1"/>
      </rPr>
      <t>3</t>
    </r>
  </si>
  <si>
    <r>
      <t>Отапливаемая площадь,м</t>
    </r>
    <r>
      <rPr>
        <vertAlign val="superscript"/>
        <sz val="10"/>
        <rFont val="Times New Roman"/>
        <family val="1"/>
      </rPr>
      <t>2</t>
    </r>
  </si>
  <si>
    <r>
      <t>Норма потребления тепла на 1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в месяц, Гкал/м</t>
    </r>
    <r>
      <rPr>
        <vertAlign val="superscript"/>
        <sz val="10"/>
        <rFont val="Times New Roman"/>
        <family val="1"/>
      </rPr>
      <t>2</t>
    </r>
  </si>
  <si>
    <t>Для физ. лица без  ОПУТ</t>
  </si>
  <si>
    <t>Для физ. лица проживающие в ветхих и аварийных домах</t>
  </si>
  <si>
    <t>Стоимость за услуги ГВС с НДС, тенге/куб.м</t>
  </si>
  <si>
    <t>Стоимость за услуги ГВС с НДС, тенге/чел/мес.</t>
  </si>
  <si>
    <t>Стоимость за улуги отопления с НДС, тенге/кв.м</t>
  </si>
  <si>
    <r>
      <t>2. Стоимость 1 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 для всех категорий  потребителей, имеющих счетчики горячей воды </t>
    </r>
  </si>
  <si>
    <r>
      <t>3. Стоимость  за отопление с 1 м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в месяц  </t>
    </r>
  </si>
  <si>
    <t>Для физ. лиц с ОПУТ</t>
  </si>
  <si>
    <t>Для физ. лиц проживающие в ветхих и аварийных домах</t>
  </si>
  <si>
    <t>Для физ. лиц без  ОПУТ</t>
  </si>
  <si>
    <t>Приложение № 1</t>
  </si>
  <si>
    <t>Для физ. лиц с ОПУТ*</t>
  </si>
  <si>
    <t>Жилые дома с централизованным горячим водоснабжением, оборудованные умывальниками, мойками и ванными</t>
  </si>
  <si>
    <t>Тариф без НДС, тенге/Гкал</t>
  </si>
  <si>
    <t>*При наличии ОПУТ, стоимость за горячее водоснабжение и отопление в каждом расчетном месяце и для каждого дома различна и зависит от фактических показаний прибора</t>
  </si>
  <si>
    <t>Тариф с НДС, тенге/Гкал</t>
  </si>
  <si>
    <t>Жилые дома без стоимости холодной воды, нагрев осуществляется бойлерами</t>
  </si>
  <si>
    <t xml:space="preserve">Жилые дома без стоимости холодной воды, нагрев осуществляется бойлерами </t>
  </si>
  <si>
    <t xml:space="preserve">1. Стоимость за услуги  горячего водоснабжения по категориям потребителей с нормой расхода по СП РК 4.01-101-2012 </t>
  </si>
  <si>
    <r>
      <t>Отапливаемая площадь,м</t>
    </r>
    <r>
      <rPr>
        <vertAlign val="superscript"/>
        <sz val="10"/>
        <rFont val="Times New Roman"/>
        <family val="1"/>
        <charset val="204"/>
      </rPr>
      <t>2</t>
    </r>
  </si>
  <si>
    <r>
      <t>Норма потребления тепла на 1 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в месяц, Гкал/м</t>
    </r>
    <r>
      <rPr>
        <vertAlign val="superscript"/>
        <sz val="10"/>
        <rFont val="Times New Roman"/>
        <family val="1"/>
        <charset val="204"/>
      </rPr>
      <t>2</t>
    </r>
  </si>
  <si>
    <r>
      <t>4,5</t>
    </r>
    <r>
      <rPr>
        <sz val="12"/>
        <color theme="1"/>
        <rFont val="Calibri"/>
        <family val="2"/>
        <charset val="204"/>
      </rPr>
      <t>°</t>
    </r>
    <r>
      <rPr>
        <sz val="12"/>
        <color theme="1"/>
        <rFont val="Times New Roman"/>
        <family val="1"/>
        <charset val="204"/>
      </rPr>
      <t>С</t>
    </r>
  </si>
  <si>
    <r>
      <t>(-5</t>
    </r>
    <r>
      <rPr>
        <sz val="12"/>
        <color theme="1"/>
        <rFont val="Calibri"/>
        <family val="2"/>
        <charset val="204"/>
      </rPr>
      <t>°</t>
    </r>
    <r>
      <rPr>
        <sz val="12"/>
        <color theme="1"/>
        <rFont val="Times New Roman"/>
        <family val="1"/>
        <charset val="204"/>
      </rPr>
      <t>С)</t>
    </r>
  </si>
  <si>
    <t>(-12,4°С)</t>
  </si>
  <si>
    <t>(-15,8°С)</t>
  </si>
  <si>
    <t>(-14,6°С)</t>
  </si>
  <si>
    <t>(-7,6°С)</t>
  </si>
  <si>
    <r>
      <t>3,8</t>
    </r>
    <r>
      <rPr>
        <sz val="12"/>
        <color theme="1"/>
        <rFont val="Calibri"/>
        <family val="2"/>
        <charset val="204"/>
      </rPr>
      <t>°</t>
    </r>
    <r>
      <rPr>
        <sz val="12"/>
        <color theme="1"/>
        <rFont val="Times New Roman"/>
        <family val="1"/>
        <charset val="204"/>
      </rPr>
      <t>С</t>
    </r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</si>
  <si>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</si>
  <si>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</si>
  <si>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</si>
  <si>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</si>
  <si>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</si>
  <si>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</si>
  <si>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</si>
  <si>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месяц</t>
  </si>
  <si>
    <t>среднемесячная температура наружного воздуха</t>
  </si>
  <si>
    <t>приказ ДКРЕМ № 206-ОД от 28.12.2020г.</t>
  </si>
  <si>
    <r>
      <t>Размер платы за услуги отопления на период с 01.02.2021г по 31.01.2022г, тенге/м</t>
    </r>
    <r>
      <rPr>
        <sz val="14"/>
        <color theme="1"/>
        <rFont val="Calibri"/>
        <family val="2"/>
        <charset val="204"/>
      </rPr>
      <t>²</t>
    </r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</si>
  <si>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</si>
  <si>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</si>
  <si>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</si>
  <si>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</si>
  <si>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</si>
  <si>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</si>
  <si>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</si>
  <si>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Жилые дома квартирного типа, расчет в зависимости от среднемесячной температуры наружного воздуха</t>
  </si>
  <si>
    <t>4,5°С</t>
  </si>
  <si>
    <t>(-5°С)</t>
  </si>
  <si>
    <t>3,8°С</t>
  </si>
  <si>
    <t>Норма потребления тепла на 1 м2 в месяц, Гкал/м2</t>
  </si>
  <si>
    <t>Категория</t>
  </si>
  <si>
    <t>Измеритель</t>
  </si>
  <si>
    <t>Среднемесячная норма расхода тепла на ГВС, Гкал/чел</t>
  </si>
  <si>
    <t>Жилые дома квартирного типа, октябрь</t>
  </si>
  <si>
    <t>Жилые дома квартирного типа, ноябрь</t>
  </si>
  <si>
    <t>Жилые дома квартирного типа, декабрь</t>
  </si>
  <si>
    <t>Жилые дома квартирного типа, январь</t>
  </si>
  <si>
    <t>Жилые дома квартирного типа, февраль</t>
  </si>
  <si>
    <t>Жилые дома квартирного типа, март</t>
  </si>
  <si>
    <t>Жилые дома квартирного типа, апрель</t>
  </si>
  <si>
    <t>Размер платы за услуги ГВС и отопления для населения (физических лиц) потребителей АО "Усть - Каменогорские тепловые сети"                                                                      с 01.10.2022г. по 31.01.2023г. (с учетом НДС 12%)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</si>
</sst>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0"/>
  </numFmts>
  <fonts count="16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</font>
    <font>
      <sz val="10"/>
      <color theme="1"/>
      <name val="Times New Roman"/>
      <family val="1"/>
      <charset val="204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2"/>
      <color theme="1"/>
      <name val="Calibri"/>
      <family val="2"/>
      <charset val="204"/>
    </font>
    <font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2" fillId="0" borderId="4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0" xfId="0" applyFont="1"/>
    <xf numFmtId="0" fontId="8" fillId="0" borderId="0" xfId="0" applyFont="1"/>
    <xf numFmtId="0" fontId="8" fillId="0" borderId="0" xfId="0" applyFont="1" applyFill="1"/>
    <xf numFmtId="0" fontId="0" fillId="0" borderId="0" xfId="0" applyFill="1"/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0" fillId="0" borderId="6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/>
    <xf numFmtId="0" fontId="0" fillId="0" borderId="9" xfId="0" applyBorder="1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2" fillId="0" borderId="1" xfId="0" applyFont="1" applyBorder="1"/>
    <xf numFmtId="0" fontId="11" fillId="0" borderId="0" xfId="0" applyFont="1"/>
    <xf numFmtId="0" fontId="3" fillId="0" borderId="10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2" fillId="0" borderId="16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 wrapText="1"/>
    </xf>
    <xf numFmtId="2" fontId="3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top" wrapText="1"/>
    </xf>
    <xf numFmtId="165" fontId="2" fillId="0" borderId="21" xfId="0" applyNumberFormat="1" applyFont="1" applyBorder="1" applyAlignment="1">
      <alignment horizontal="center" vertical="top" wrapText="1"/>
    </xf>
    <xf numFmtId="165" fontId="2" fillId="0" borderId="13" xfId="0" applyNumberFormat="1" applyFont="1" applyBorder="1" applyAlignment="1">
      <alignment horizontal="center" vertical="top" wrapText="1"/>
    </xf>
    <xf numFmtId="165" fontId="3" fillId="0" borderId="15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top" wrapText="1"/>
    </xf>
    <xf numFmtId="165" fontId="2" fillId="0" borderId="10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0"/>
  <sheetViews>
    <sheetView tabSelected="1" topLeftCell="A7" workbookViewId="0">
      <selection activeCell="I7" sqref="I7"/>
    </sheetView>
  </sheetViews>
  <sheetFormatPr defaultRowHeight="15" x14ac:dyDescent="0.25"/>
  <cols>
    <col min="1" max="1" width="46.28515625" customWidth="1"/>
    <col min="2" max="2" width="10.28515625" customWidth="1"/>
    <col min="3" max="3" width="10.5703125" customWidth="1"/>
    <col min="4" max="4" width="11" customWidth="1"/>
    <col min="5" max="5" width="15" customWidth="1"/>
    <col min="6" max="6" width="13.85546875" customWidth="1"/>
    <col min="7" max="7" width="12.5703125" customWidth="1"/>
    <col min="8" max="8" width="13.5703125" customWidth="1"/>
    <col min="9" max="9" width="12.7109375" customWidth="1"/>
    <col min="10" max="10" width="13.5703125" customWidth="1"/>
    <col min="11" max="11" width="10.7109375" customWidth="1"/>
    <col min="255" max="255" width="58.85546875" customWidth="1"/>
    <col min="256" max="256" width="12" customWidth="1"/>
    <col min="257" max="257" width="12.5703125" customWidth="1"/>
    <col min="258" max="258" width="9.5703125" customWidth="1"/>
    <col min="259" max="259" width="22" customWidth="1"/>
    <col min="260" max="260" width="14.7109375" customWidth="1"/>
    <col min="261" max="261" width="18.42578125" customWidth="1"/>
    <col min="511" max="511" width="58.85546875" customWidth="1"/>
    <col min="512" max="512" width="12" customWidth="1"/>
    <col min="513" max="513" width="12.5703125" customWidth="1"/>
    <col min="514" max="514" width="9.5703125" customWidth="1"/>
    <col min="515" max="515" width="22" customWidth="1"/>
    <col min="516" max="516" width="14.7109375" customWidth="1"/>
    <col min="517" max="517" width="18.42578125" customWidth="1"/>
    <col min="767" max="767" width="58.85546875" customWidth="1"/>
    <col min="768" max="768" width="12" customWidth="1"/>
    <col min="769" max="769" width="12.5703125" customWidth="1"/>
    <col min="770" max="770" width="9.5703125" customWidth="1"/>
    <col min="771" max="771" width="22" customWidth="1"/>
    <col min="772" max="772" width="14.7109375" customWidth="1"/>
    <col min="773" max="773" width="18.42578125" customWidth="1"/>
    <col min="1023" max="1023" width="58.85546875" customWidth="1"/>
    <col min="1024" max="1024" width="12" customWidth="1"/>
    <col min="1025" max="1025" width="12.5703125" customWidth="1"/>
    <col min="1026" max="1026" width="9.5703125" customWidth="1"/>
    <col min="1027" max="1027" width="22" customWidth="1"/>
    <col min="1028" max="1028" width="14.7109375" customWidth="1"/>
    <col min="1029" max="1029" width="18.42578125" customWidth="1"/>
    <col min="1279" max="1279" width="58.85546875" customWidth="1"/>
    <col min="1280" max="1280" width="12" customWidth="1"/>
    <col min="1281" max="1281" width="12.5703125" customWidth="1"/>
    <col min="1282" max="1282" width="9.5703125" customWidth="1"/>
    <col min="1283" max="1283" width="22" customWidth="1"/>
    <col min="1284" max="1284" width="14.7109375" customWidth="1"/>
    <col min="1285" max="1285" width="18.42578125" customWidth="1"/>
    <col min="1535" max="1535" width="58.85546875" customWidth="1"/>
    <col min="1536" max="1536" width="12" customWidth="1"/>
    <col min="1537" max="1537" width="12.5703125" customWidth="1"/>
    <col min="1538" max="1538" width="9.5703125" customWidth="1"/>
    <col min="1539" max="1539" width="22" customWidth="1"/>
    <col min="1540" max="1540" width="14.7109375" customWidth="1"/>
    <col min="1541" max="1541" width="18.42578125" customWidth="1"/>
    <col min="1791" max="1791" width="58.85546875" customWidth="1"/>
    <col min="1792" max="1792" width="12" customWidth="1"/>
    <col min="1793" max="1793" width="12.5703125" customWidth="1"/>
    <col min="1794" max="1794" width="9.5703125" customWidth="1"/>
    <col min="1795" max="1795" width="22" customWidth="1"/>
    <col min="1796" max="1796" width="14.7109375" customWidth="1"/>
    <col min="1797" max="1797" width="18.42578125" customWidth="1"/>
    <col min="2047" max="2047" width="58.85546875" customWidth="1"/>
    <col min="2048" max="2048" width="12" customWidth="1"/>
    <col min="2049" max="2049" width="12.5703125" customWidth="1"/>
    <col min="2050" max="2050" width="9.5703125" customWidth="1"/>
    <col min="2051" max="2051" width="22" customWidth="1"/>
    <col min="2052" max="2052" width="14.7109375" customWidth="1"/>
    <col min="2053" max="2053" width="18.42578125" customWidth="1"/>
    <col min="2303" max="2303" width="58.85546875" customWidth="1"/>
    <col min="2304" max="2304" width="12" customWidth="1"/>
    <col min="2305" max="2305" width="12.5703125" customWidth="1"/>
    <col min="2306" max="2306" width="9.5703125" customWidth="1"/>
    <col min="2307" max="2307" width="22" customWidth="1"/>
    <col min="2308" max="2308" width="14.7109375" customWidth="1"/>
    <col min="2309" max="2309" width="18.42578125" customWidth="1"/>
    <col min="2559" max="2559" width="58.85546875" customWidth="1"/>
    <col min="2560" max="2560" width="12" customWidth="1"/>
    <col min="2561" max="2561" width="12.5703125" customWidth="1"/>
    <col min="2562" max="2562" width="9.5703125" customWidth="1"/>
    <col min="2563" max="2563" width="22" customWidth="1"/>
    <col min="2564" max="2564" width="14.7109375" customWidth="1"/>
    <col min="2565" max="2565" width="18.42578125" customWidth="1"/>
    <col min="2815" max="2815" width="58.85546875" customWidth="1"/>
    <col min="2816" max="2816" width="12" customWidth="1"/>
    <col min="2817" max="2817" width="12.5703125" customWidth="1"/>
    <col min="2818" max="2818" width="9.5703125" customWidth="1"/>
    <col min="2819" max="2819" width="22" customWidth="1"/>
    <col min="2820" max="2820" width="14.7109375" customWidth="1"/>
    <col min="2821" max="2821" width="18.42578125" customWidth="1"/>
    <col min="3071" max="3071" width="58.85546875" customWidth="1"/>
    <col min="3072" max="3072" width="12" customWidth="1"/>
    <col min="3073" max="3073" width="12.5703125" customWidth="1"/>
    <col min="3074" max="3074" width="9.5703125" customWidth="1"/>
    <col min="3075" max="3075" width="22" customWidth="1"/>
    <col min="3076" max="3076" width="14.7109375" customWidth="1"/>
    <col min="3077" max="3077" width="18.42578125" customWidth="1"/>
    <col min="3327" max="3327" width="58.85546875" customWidth="1"/>
    <col min="3328" max="3328" width="12" customWidth="1"/>
    <col min="3329" max="3329" width="12.5703125" customWidth="1"/>
    <col min="3330" max="3330" width="9.5703125" customWidth="1"/>
    <col min="3331" max="3331" width="22" customWidth="1"/>
    <col min="3332" max="3332" width="14.7109375" customWidth="1"/>
    <col min="3333" max="3333" width="18.42578125" customWidth="1"/>
    <col min="3583" max="3583" width="58.85546875" customWidth="1"/>
    <col min="3584" max="3584" width="12" customWidth="1"/>
    <col min="3585" max="3585" width="12.5703125" customWidth="1"/>
    <col min="3586" max="3586" width="9.5703125" customWidth="1"/>
    <col min="3587" max="3587" width="22" customWidth="1"/>
    <col min="3588" max="3588" width="14.7109375" customWidth="1"/>
    <col min="3589" max="3589" width="18.42578125" customWidth="1"/>
    <col min="3839" max="3839" width="58.85546875" customWidth="1"/>
    <col min="3840" max="3840" width="12" customWidth="1"/>
    <col min="3841" max="3841" width="12.5703125" customWidth="1"/>
    <col min="3842" max="3842" width="9.5703125" customWidth="1"/>
    <col min="3843" max="3843" width="22" customWidth="1"/>
    <col min="3844" max="3844" width="14.7109375" customWidth="1"/>
    <col min="3845" max="3845" width="18.42578125" customWidth="1"/>
    <col min="4095" max="4095" width="58.85546875" customWidth="1"/>
    <col min="4096" max="4096" width="12" customWidth="1"/>
    <col min="4097" max="4097" width="12.5703125" customWidth="1"/>
    <col min="4098" max="4098" width="9.5703125" customWidth="1"/>
    <col min="4099" max="4099" width="22" customWidth="1"/>
    <col min="4100" max="4100" width="14.7109375" customWidth="1"/>
    <col min="4101" max="4101" width="18.42578125" customWidth="1"/>
    <col min="4351" max="4351" width="58.85546875" customWidth="1"/>
    <col min="4352" max="4352" width="12" customWidth="1"/>
    <col min="4353" max="4353" width="12.5703125" customWidth="1"/>
    <col min="4354" max="4354" width="9.5703125" customWidth="1"/>
    <col min="4355" max="4355" width="22" customWidth="1"/>
    <col min="4356" max="4356" width="14.7109375" customWidth="1"/>
    <col min="4357" max="4357" width="18.42578125" customWidth="1"/>
    <col min="4607" max="4607" width="58.85546875" customWidth="1"/>
    <col min="4608" max="4608" width="12" customWidth="1"/>
    <col min="4609" max="4609" width="12.5703125" customWidth="1"/>
    <col min="4610" max="4610" width="9.5703125" customWidth="1"/>
    <col min="4611" max="4611" width="22" customWidth="1"/>
    <col min="4612" max="4612" width="14.7109375" customWidth="1"/>
    <col min="4613" max="4613" width="18.42578125" customWidth="1"/>
    <col min="4863" max="4863" width="58.85546875" customWidth="1"/>
    <col min="4864" max="4864" width="12" customWidth="1"/>
    <col min="4865" max="4865" width="12.5703125" customWidth="1"/>
    <col min="4866" max="4866" width="9.5703125" customWidth="1"/>
    <col min="4867" max="4867" width="22" customWidth="1"/>
    <col min="4868" max="4868" width="14.7109375" customWidth="1"/>
    <col min="4869" max="4869" width="18.42578125" customWidth="1"/>
    <col min="5119" max="5119" width="58.85546875" customWidth="1"/>
    <col min="5120" max="5120" width="12" customWidth="1"/>
    <col min="5121" max="5121" width="12.5703125" customWidth="1"/>
    <col min="5122" max="5122" width="9.5703125" customWidth="1"/>
    <col min="5123" max="5123" width="22" customWidth="1"/>
    <col min="5124" max="5124" width="14.7109375" customWidth="1"/>
    <col min="5125" max="5125" width="18.42578125" customWidth="1"/>
    <col min="5375" max="5375" width="58.85546875" customWidth="1"/>
    <col min="5376" max="5376" width="12" customWidth="1"/>
    <col min="5377" max="5377" width="12.5703125" customWidth="1"/>
    <col min="5378" max="5378" width="9.5703125" customWidth="1"/>
    <col min="5379" max="5379" width="22" customWidth="1"/>
    <col min="5380" max="5380" width="14.7109375" customWidth="1"/>
    <col min="5381" max="5381" width="18.42578125" customWidth="1"/>
    <col min="5631" max="5631" width="58.85546875" customWidth="1"/>
    <col min="5632" max="5632" width="12" customWidth="1"/>
    <col min="5633" max="5633" width="12.5703125" customWidth="1"/>
    <col min="5634" max="5634" width="9.5703125" customWidth="1"/>
    <col min="5635" max="5635" width="22" customWidth="1"/>
    <col min="5636" max="5636" width="14.7109375" customWidth="1"/>
    <col min="5637" max="5637" width="18.42578125" customWidth="1"/>
    <col min="5887" max="5887" width="58.85546875" customWidth="1"/>
    <col min="5888" max="5888" width="12" customWidth="1"/>
    <col min="5889" max="5889" width="12.5703125" customWidth="1"/>
    <col min="5890" max="5890" width="9.5703125" customWidth="1"/>
    <col min="5891" max="5891" width="22" customWidth="1"/>
    <col min="5892" max="5892" width="14.7109375" customWidth="1"/>
    <col min="5893" max="5893" width="18.42578125" customWidth="1"/>
    <col min="6143" max="6143" width="58.85546875" customWidth="1"/>
    <col min="6144" max="6144" width="12" customWidth="1"/>
    <col min="6145" max="6145" width="12.5703125" customWidth="1"/>
    <col min="6146" max="6146" width="9.5703125" customWidth="1"/>
    <col min="6147" max="6147" width="22" customWidth="1"/>
    <col min="6148" max="6148" width="14.7109375" customWidth="1"/>
    <col min="6149" max="6149" width="18.42578125" customWidth="1"/>
    <col min="6399" max="6399" width="58.85546875" customWidth="1"/>
    <col min="6400" max="6400" width="12" customWidth="1"/>
    <col min="6401" max="6401" width="12.5703125" customWidth="1"/>
    <col min="6402" max="6402" width="9.5703125" customWidth="1"/>
    <col min="6403" max="6403" width="22" customWidth="1"/>
    <col min="6404" max="6404" width="14.7109375" customWidth="1"/>
    <col min="6405" max="6405" width="18.42578125" customWidth="1"/>
    <col min="6655" max="6655" width="58.85546875" customWidth="1"/>
    <col min="6656" max="6656" width="12" customWidth="1"/>
    <col min="6657" max="6657" width="12.5703125" customWidth="1"/>
    <col min="6658" max="6658" width="9.5703125" customWidth="1"/>
    <col min="6659" max="6659" width="22" customWidth="1"/>
    <col min="6660" max="6660" width="14.7109375" customWidth="1"/>
    <col min="6661" max="6661" width="18.42578125" customWidth="1"/>
    <col min="6911" max="6911" width="58.85546875" customWidth="1"/>
    <col min="6912" max="6912" width="12" customWidth="1"/>
    <col min="6913" max="6913" width="12.5703125" customWidth="1"/>
    <col min="6914" max="6914" width="9.5703125" customWidth="1"/>
    <col min="6915" max="6915" width="22" customWidth="1"/>
    <col min="6916" max="6916" width="14.7109375" customWidth="1"/>
    <col min="6917" max="6917" width="18.42578125" customWidth="1"/>
    <col min="7167" max="7167" width="58.85546875" customWidth="1"/>
    <col min="7168" max="7168" width="12" customWidth="1"/>
    <col min="7169" max="7169" width="12.5703125" customWidth="1"/>
    <col min="7170" max="7170" width="9.5703125" customWidth="1"/>
    <col min="7171" max="7171" width="22" customWidth="1"/>
    <col min="7172" max="7172" width="14.7109375" customWidth="1"/>
    <col min="7173" max="7173" width="18.42578125" customWidth="1"/>
    <col min="7423" max="7423" width="58.85546875" customWidth="1"/>
    <col min="7424" max="7424" width="12" customWidth="1"/>
    <col min="7425" max="7425" width="12.5703125" customWidth="1"/>
    <col min="7426" max="7426" width="9.5703125" customWidth="1"/>
    <col min="7427" max="7427" width="22" customWidth="1"/>
    <col min="7428" max="7428" width="14.7109375" customWidth="1"/>
    <col min="7429" max="7429" width="18.42578125" customWidth="1"/>
    <col min="7679" max="7679" width="58.85546875" customWidth="1"/>
    <col min="7680" max="7680" width="12" customWidth="1"/>
    <col min="7681" max="7681" width="12.5703125" customWidth="1"/>
    <col min="7682" max="7682" width="9.5703125" customWidth="1"/>
    <col min="7683" max="7683" width="22" customWidth="1"/>
    <col min="7684" max="7684" width="14.7109375" customWidth="1"/>
    <col min="7685" max="7685" width="18.42578125" customWidth="1"/>
    <col min="7935" max="7935" width="58.85546875" customWidth="1"/>
    <col min="7936" max="7936" width="12" customWidth="1"/>
    <col min="7937" max="7937" width="12.5703125" customWidth="1"/>
    <col min="7938" max="7938" width="9.5703125" customWidth="1"/>
    <col min="7939" max="7939" width="22" customWidth="1"/>
    <col min="7940" max="7940" width="14.7109375" customWidth="1"/>
    <col min="7941" max="7941" width="18.42578125" customWidth="1"/>
    <col min="8191" max="8191" width="58.85546875" customWidth="1"/>
    <col min="8192" max="8192" width="12" customWidth="1"/>
    <col min="8193" max="8193" width="12.5703125" customWidth="1"/>
    <col min="8194" max="8194" width="9.5703125" customWidth="1"/>
    <col min="8195" max="8195" width="22" customWidth="1"/>
    <col min="8196" max="8196" width="14.7109375" customWidth="1"/>
    <col min="8197" max="8197" width="18.42578125" customWidth="1"/>
    <col min="8447" max="8447" width="58.85546875" customWidth="1"/>
    <col min="8448" max="8448" width="12" customWidth="1"/>
    <col min="8449" max="8449" width="12.5703125" customWidth="1"/>
    <col min="8450" max="8450" width="9.5703125" customWidth="1"/>
    <col min="8451" max="8451" width="22" customWidth="1"/>
    <col min="8452" max="8452" width="14.7109375" customWidth="1"/>
    <col min="8453" max="8453" width="18.42578125" customWidth="1"/>
    <col min="8703" max="8703" width="58.85546875" customWidth="1"/>
    <col min="8704" max="8704" width="12" customWidth="1"/>
    <col min="8705" max="8705" width="12.5703125" customWidth="1"/>
    <col min="8706" max="8706" width="9.5703125" customWidth="1"/>
    <col min="8707" max="8707" width="22" customWidth="1"/>
    <col min="8708" max="8708" width="14.7109375" customWidth="1"/>
    <col min="8709" max="8709" width="18.42578125" customWidth="1"/>
    <col min="8959" max="8959" width="58.85546875" customWidth="1"/>
    <col min="8960" max="8960" width="12" customWidth="1"/>
    <col min="8961" max="8961" width="12.5703125" customWidth="1"/>
    <col min="8962" max="8962" width="9.5703125" customWidth="1"/>
    <col min="8963" max="8963" width="22" customWidth="1"/>
    <col min="8964" max="8964" width="14.7109375" customWidth="1"/>
    <col min="8965" max="8965" width="18.42578125" customWidth="1"/>
    <col min="9215" max="9215" width="58.85546875" customWidth="1"/>
    <col min="9216" max="9216" width="12" customWidth="1"/>
    <col min="9217" max="9217" width="12.5703125" customWidth="1"/>
    <col min="9218" max="9218" width="9.5703125" customWidth="1"/>
    <col min="9219" max="9219" width="22" customWidth="1"/>
    <col min="9220" max="9220" width="14.7109375" customWidth="1"/>
    <col min="9221" max="9221" width="18.42578125" customWidth="1"/>
    <col min="9471" max="9471" width="58.85546875" customWidth="1"/>
    <col min="9472" max="9472" width="12" customWidth="1"/>
    <col min="9473" max="9473" width="12.5703125" customWidth="1"/>
    <col min="9474" max="9474" width="9.5703125" customWidth="1"/>
    <col min="9475" max="9475" width="22" customWidth="1"/>
    <col min="9476" max="9476" width="14.7109375" customWidth="1"/>
    <col min="9477" max="9477" width="18.42578125" customWidth="1"/>
    <col min="9727" max="9727" width="58.85546875" customWidth="1"/>
    <col min="9728" max="9728" width="12" customWidth="1"/>
    <col min="9729" max="9729" width="12.5703125" customWidth="1"/>
    <col min="9730" max="9730" width="9.5703125" customWidth="1"/>
    <col min="9731" max="9731" width="22" customWidth="1"/>
    <col min="9732" max="9732" width="14.7109375" customWidth="1"/>
    <col min="9733" max="9733" width="18.42578125" customWidth="1"/>
    <col min="9983" max="9983" width="58.85546875" customWidth="1"/>
    <col min="9984" max="9984" width="12" customWidth="1"/>
    <col min="9985" max="9985" width="12.5703125" customWidth="1"/>
    <col min="9986" max="9986" width="9.5703125" customWidth="1"/>
    <col min="9987" max="9987" width="22" customWidth="1"/>
    <col min="9988" max="9988" width="14.7109375" customWidth="1"/>
    <col min="9989" max="9989" width="18.42578125" customWidth="1"/>
    <col min="10239" max="10239" width="58.85546875" customWidth="1"/>
    <col min="10240" max="10240" width="12" customWidth="1"/>
    <col min="10241" max="10241" width="12.5703125" customWidth="1"/>
    <col min="10242" max="10242" width="9.5703125" customWidth="1"/>
    <col min="10243" max="10243" width="22" customWidth="1"/>
    <col min="10244" max="10244" width="14.7109375" customWidth="1"/>
    <col min="10245" max="10245" width="18.42578125" customWidth="1"/>
    <col min="10495" max="10495" width="58.85546875" customWidth="1"/>
    <col min="10496" max="10496" width="12" customWidth="1"/>
    <col min="10497" max="10497" width="12.5703125" customWidth="1"/>
    <col min="10498" max="10498" width="9.5703125" customWidth="1"/>
    <col min="10499" max="10499" width="22" customWidth="1"/>
    <col min="10500" max="10500" width="14.7109375" customWidth="1"/>
    <col min="10501" max="10501" width="18.42578125" customWidth="1"/>
    <col min="10751" max="10751" width="58.85546875" customWidth="1"/>
    <col min="10752" max="10752" width="12" customWidth="1"/>
    <col min="10753" max="10753" width="12.5703125" customWidth="1"/>
    <col min="10754" max="10754" width="9.5703125" customWidth="1"/>
    <col min="10755" max="10755" width="22" customWidth="1"/>
    <col min="10756" max="10756" width="14.7109375" customWidth="1"/>
    <col min="10757" max="10757" width="18.42578125" customWidth="1"/>
    <col min="11007" max="11007" width="58.85546875" customWidth="1"/>
    <col min="11008" max="11008" width="12" customWidth="1"/>
    <col min="11009" max="11009" width="12.5703125" customWidth="1"/>
    <col min="11010" max="11010" width="9.5703125" customWidth="1"/>
    <col min="11011" max="11011" width="22" customWidth="1"/>
    <col min="11012" max="11012" width="14.7109375" customWidth="1"/>
    <col min="11013" max="11013" width="18.42578125" customWidth="1"/>
    <col min="11263" max="11263" width="58.85546875" customWidth="1"/>
    <col min="11264" max="11264" width="12" customWidth="1"/>
    <col min="11265" max="11265" width="12.5703125" customWidth="1"/>
    <col min="11266" max="11266" width="9.5703125" customWidth="1"/>
    <col min="11267" max="11267" width="22" customWidth="1"/>
    <col min="11268" max="11268" width="14.7109375" customWidth="1"/>
    <col min="11269" max="11269" width="18.42578125" customWidth="1"/>
    <col min="11519" max="11519" width="58.85546875" customWidth="1"/>
    <col min="11520" max="11520" width="12" customWidth="1"/>
    <col min="11521" max="11521" width="12.5703125" customWidth="1"/>
    <col min="11522" max="11522" width="9.5703125" customWidth="1"/>
    <col min="11523" max="11523" width="22" customWidth="1"/>
    <col min="11524" max="11524" width="14.7109375" customWidth="1"/>
    <col min="11525" max="11525" width="18.42578125" customWidth="1"/>
    <col min="11775" max="11775" width="58.85546875" customWidth="1"/>
    <col min="11776" max="11776" width="12" customWidth="1"/>
    <col min="11777" max="11777" width="12.5703125" customWidth="1"/>
    <col min="11778" max="11778" width="9.5703125" customWidth="1"/>
    <col min="11779" max="11779" width="22" customWidth="1"/>
    <col min="11780" max="11780" width="14.7109375" customWidth="1"/>
    <col min="11781" max="11781" width="18.42578125" customWidth="1"/>
    <col min="12031" max="12031" width="58.85546875" customWidth="1"/>
    <col min="12032" max="12032" width="12" customWidth="1"/>
    <col min="12033" max="12033" width="12.5703125" customWidth="1"/>
    <col min="12034" max="12034" width="9.5703125" customWidth="1"/>
    <col min="12035" max="12035" width="22" customWidth="1"/>
    <col min="12036" max="12036" width="14.7109375" customWidth="1"/>
    <col min="12037" max="12037" width="18.42578125" customWidth="1"/>
    <col min="12287" max="12287" width="58.85546875" customWidth="1"/>
    <col min="12288" max="12288" width="12" customWidth="1"/>
    <col min="12289" max="12289" width="12.5703125" customWidth="1"/>
    <col min="12290" max="12290" width="9.5703125" customWidth="1"/>
    <col min="12291" max="12291" width="22" customWidth="1"/>
    <col min="12292" max="12292" width="14.7109375" customWidth="1"/>
    <col min="12293" max="12293" width="18.42578125" customWidth="1"/>
    <col min="12543" max="12543" width="58.85546875" customWidth="1"/>
    <col min="12544" max="12544" width="12" customWidth="1"/>
    <col min="12545" max="12545" width="12.5703125" customWidth="1"/>
    <col min="12546" max="12546" width="9.5703125" customWidth="1"/>
    <col min="12547" max="12547" width="22" customWidth="1"/>
    <col min="12548" max="12548" width="14.7109375" customWidth="1"/>
    <col min="12549" max="12549" width="18.42578125" customWidth="1"/>
    <col min="12799" max="12799" width="58.85546875" customWidth="1"/>
    <col min="12800" max="12800" width="12" customWidth="1"/>
    <col min="12801" max="12801" width="12.5703125" customWidth="1"/>
    <col min="12802" max="12802" width="9.5703125" customWidth="1"/>
    <col min="12803" max="12803" width="22" customWidth="1"/>
    <col min="12804" max="12804" width="14.7109375" customWidth="1"/>
    <col min="12805" max="12805" width="18.42578125" customWidth="1"/>
    <col min="13055" max="13055" width="58.85546875" customWidth="1"/>
    <col min="13056" max="13056" width="12" customWidth="1"/>
    <col min="13057" max="13057" width="12.5703125" customWidth="1"/>
    <col min="13058" max="13058" width="9.5703125" customWidth="1"/>
    <col min="13059" max="13059" width="22" customWidth="1"/>
    <col min="13060" max="13060" width="14.7109375" customWidth="1"/>
    <col min="13061" max="13061" width="18.42578125" customWidth="1"/>
    <col min="13311" max="13311" width="58.85546875" customWidth="1"/>
    <col min="13312" max="13312" width="12" customWidth="1"/>
    <col min="13313" max="13313" width="12.5703125" customWidth="1"/>
    <col min="13314" max="13314" width="9.5703125" customWidth="1"/>
    <col min="13315" max="13315" width="22" customWidth="1"/>
    <col min="13316" max="13316" width="14.7109375" customWidth="1"/>
    <col min="13317" max="13317" width="18.42578125" customWidth="1"/>
    <col min="13567" max="13567" width="58.85546875" customWidth="1"/>
    <col min="13568" max="13568" width="12" customWidth="1"/>
    <col min="13569" max="13569" width="12.5703125" customWidth="1"/>
    <col min="13570" max="13570" width="9.5703125" customWidth="1"/>
    <col min="13571" max="13571" width="22" customWidth="1"/>
    <col min="13572" max="13572" width="14.7109375" customWidth="1"/>
    <col min="13573" max="13573" width="18.42578125" customWidth="1"/>
    <col min="13823" max="13823" width="58.85546875" customWidth="1"/>
    <col min="13824" max="13824" width="12" customWidth="1"/>
    <col min="13825" max="13825" width="12.5703125" customWidth="1"/>
    <col min="13826" max="13826" width="9.5703125" customWidth="1"/>
    <col min="13827" max="13827" width="22" customWidth="1"/>
    <col min="13828" max="13828" width="14.7109375" customWidth="1"/>
    <col min="13829" max="13829" width="18.42578125" customWidth="1"/>
    <col min="14079" max="14079" width="58.85546875" customWidth="1"/>
    <col min="14080" max="14080" width="12" customWidth="1"/>
    <col min="14081" max="14081" width="12.5703125" customWidth="1"/>
    <col min="14082" max="14082" width="9.5703125" customWidth="1"/>
    <col min="14083" max="14083" width="22" customWidth="1"/>
    <col min="14084" max="14084" width="14.7109375" customWidth="1"/>
    <col min="14085" max="14085" width="18.42578125" customWidth="1"/>
    <col min="14335" max="14335" width="58.85546875" customWidth="1"/>
    <col min="14336" max="14336" width="12" customWidth="1"/>
    <col min="14337" max="14337" width="12.5703125" customWidth="1"/>
    <col min="14338" max="14338" width="9.5703125" customWidth="1"/>
    <col min="14339" max="14339" width="22" customWidth="1"/>
    <col min="14340" max="14340" width="14.7109375" customWidth="1"/>
    <col min="14341" max="14341" width="18.42578125" customWidth="1"/>
    <col min="14591" max="14591" width="58.85546875" customWidth="1"/>
    <col min="14592" max="14592" width="12" customWidth="1"/>
    <col min="14593" max="14593" width="12.5703125" customWidth="1"/>
    <col min="14594" max="14594" width="9.5703125" customWidth="1"/>
    <col min="14595" max="14595" width="22" customWidth="1"/>
    <col min="14596" max="14596" width="14.7109375" customWidth="1"/>
    <col min="14597" max="14597" width="18.42578125" customWidth="1"/>
    <col min="14847" max="14847" width="58.85546875" customWidth="1"/>
    <col min="14848" max="14848" width="12" customWidth="1"/>
    <col min="14849" max="14849" width="12.5703125" customWidth="1"/>
    <col min="14850" max="14850" width="9.5703125" customWidth="1"/>
    <col min="14851" max="14851" width="22" customWidth="1"/>
    <col min="14852" max="14852" width="14.7109375" customWidth="1"/>
    <col min="14853" max="14853" width="18.42578125" customWidth="1"/>
    <col min="15103" max="15103" width="58.85546875" customWidth="1"/>
    <col min="15104" max="15104" width="12" customWidth="1"/>
    <col min="15105" max="15105" width="12.5703125" customWidth="1"/>
    <col min="15106" max="15106" width="9.5703125" customWidth="1"/>
    <col min="15107" max="15107" width="22" customWidth="1"/>
    <col min="15108" max="15108" width="14.7109375" customWidth="1"/>
    <col min="15109" max="15109" width="18.42578125" customWidth="1"/>
    <col min="15359" max="15359" width="58.85546875" customWidth="1"/>
    <col min="15360" max="15360" width="12" customWidth="1"/>
    <col min="15361" max="15361" width="12.5703125" customWidth="1"/>
    <col min="15362" max="15362" width="9.5703125" customWidth="1"/>
    <col min="15363" max="15363" width="22" customWidth="1"/>
    <col min="15364" max="15364" width="14.7109375" customWidth="1"/>
    <col min="15365" max="15365" width="18.42578125" customWidth="1"/>
    <col min="15615" max="15615" width="58.85546875" customWidth="1"/>
    <col min="15616" max="15616" width="12" customWidth="1"/>
    <col min="15617" max="15617" width="12.5703125" customWidth="1"/>
    <col min="15618" max="15618" width="9.5703125" customWidth="1"/>
    <col min="15619" max="15619" width="22" customWidth="1"/>
    <col min="15620" max="15620" width="14.7109375" customWidth="1"/>
    <col min="15621" max="15621" width="18.42578125" customWidth="1"/>
    <col min="15871" max="15871" width="58.85546875" customWidth="1"/>
    <col min="15872" max="15872" width="12" customWidth="1"/>
    <col min="15873" max="15873" width="12.5703125" customWidth="1"/>
    <col min="15874" max="15874" width="9.5703125" customWidth="1"/>
    <col min="15875" max="15875" width="22" customWidth="1"/>
    <col min="15876" max="15876" width="14.7109375" customWidth="1"/>
    <col min="15877" max="15877" width="18.42578125" customWidth="1"/>
    <col min="16127" max="16127" width="58.85546875" customWidth="1"/>
    <col min="16128" max="16128" width="12" customWidth="1"/>
    <col min="16129" max="16129" width="12.5703125" customWidth="1"/>
    <col min="16130" max="16130" width="9.5703125" customWidth="1"/>
    <col min="16131" max="16131" width="22" customWidth="1"/>
    <col min="16132" max="16132" width="14.7109375" customWidth="1"/>
    <col min="16133" max="16133" width="18.42578125" customWidth="1"/>
  </cols>
  <sheetData>
    <row r="1" spans="1:11" x14ac:dyDescent="0.25">
      <c r="I1" s="58" t="s">
        <v>28</v>
      </c>
      <c r="J1" s="58"/>
    </row>
    <row r="2" spans="1:11" ht="45" customHeight="1" x14ac:dyDescent="0.3">
      <c r="A2" s="67" t="s">
        <v>79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6.5" thickBot="1" x14ac:dyDescent="0.3">
      <c r="A3" s="10" t="s">
        <v>36</v>
      </c>
      <c r="B3" s="11"/>
      <c r="C3" s="11"/>
      <c r="D3" s="11"/>
      <c r="E3" s="11"/>
      <c r="F3" s="11"/>
      <c r="G3" s="11"/>
      <c r="H3" s="11"/>
      <c r="I3" s="11"/>
      <c r="J3" s="17"/>
      <c r="K3" s="17"/>
    </row>
    <row r="4" spans="1:11" ht="26.25" customHeight="1" x14ac:dyDescent="0.25">
      <c r="A4" s="75" t="s">
        <v>0</v>
      </c>
      <c r="B4" s="70" t="s">
        <v>69</v>
      </c>
      <c r="C4" s="70" t="s">
        <v>70</v>
      </c>
      <c r="D4" s="70" t="s">
        <v>1</v>
      </c>
      <c r="E4" s="70" t="s">
        <v>71</v>
      </c>
      <c r="F4" s="62" t="s">
        <v>27</v>
      </c>
      <c r="G4" s="62"/>
      <c r="H4" s="60" t="s">
        <v>26</v>
      </c>
      <c r="I4" s="60"/>
      <c r="J4" s="63" t="s">
        <v>29</v>
      </c>
      <c r="K4" s="63"/>
    </row>
    <row r="5" spans="1:11" ht="52.5" customHeight="1" x14ac:dyDescent="0.25">
      <c r="A5" s="76"/>
      <c r="B5" s="71"/>
      <c r="C5" s="71"/>
      <c r="D5" s="71"/>
      <c r="E5" s="71"/>
      <c r="F5" s="8" t="s">
        <v>31</v>
      </c>
      <c r="G5" s="8" t="s">
        <v>21</v>
      </c>
      <c r="H5" s="8" t="s">
        <v>31</v>
      </c>
      <c r="I5" s="8" t="s">
        <v>21</v>
      </c>
      <c r="J5" s="8" t="s">
        <v>31</v>
      </c>
      <c r="K5" s="8" t="s">
        <v>33</v>
      </c>
    </row>
    <row r="6" spans="1:11" ht="38.25" x14ac:dyDescent="0.25">
      <c r="A6" s="3" t="s">
        <v>30</v>
      </c>
      <c r="B6" s="4">
        <v>1</v>
      </c>
      <c r="C6" s="4" t="s">
        <v>12</v>
      </c>
      <c r="D6" s="4">
        <v>105</v>
      </c>
      <c r="E6" s="5">
        <v>0.17399999999999999</v>
      </c>
      <c r="F6" s="6">
        <v>3621.74</v>
      </c>
      <c r="G6" s="6">
        <f>(ROUND(F6*E6,2))*1.12</f>
        <v>705.80160000000001</v>
      </c>
      <c r="H6" s="6">
        <v>3018.12</v>
      </c>
      <c r="I6" s="6">
        <f>(ROUND(H6*E6,2))*1.12</f>
        <v>588.16800000000001</v>
      </c>
      <c r="J6" s="6">
        <v>1822.82</v>
      </c>
      <c r="K6" s="22">
        <f>J6*1.12</f>
        <v>2041.5584000000001</v>
      </c>
    </row>
    <row r="7" spans="1:11" ht="38.25" x14ac:dyDescent="0.25">
      <c r="A7" s="3" t="s">
        <v>2</v>
      </c>
      <c r="B7" s="4">
        <v>2</v>
      </c>
      <c r="C7" s="4" t="s">
        <v>12</v>
      </c>
      <c r="D7" s="4">
        <v>90</v>
      </c>
      <c r="E7" s="5">
        <v>0.15</v>
      </c>
      <c r="F7" s="6">
        <v>3621.74</v>
      </c>
      <c r="G7" s="6">
        <f t="shared" ref="G7:G11" si="0">(ROUND(F7*E7,2))*1.12</f>
        <v>608.45120000000009</v>
      </c>
      <c r="H7" s="6">
        <v>3018.12</v>
      </c>
      <c r="I7" s="6">
        <f t="shared" ref="I7:I11" si="1">(ROUND(H7*E7,2))*1.12</f>
        <v>507.04640000000006</v>
      </c>
      <c r="J7" s="6">
        <v>1822.82</v>
      </c>
      <c r="K7" s="22">
        <f t="shared" ref="K7:K12" si="2">J7*1.12</f>
        <v>2041.5584000000001</v>
      </c>
    </row>
    <row r="8" spans="1:11" ht="38.25" x14ac:dyDescent="0.25">
      <c r="A8" s="3" t="s">
        <v>3</v>
      </c>
      <c r="B8" s="4">
        <v>3</v>
      </c>
      <c r="C8" s="4" t="s">
        <v>12</v>
      </c>
      <c r="D8" s="4">
        <v>85</v>
      </c>
      <c r="E8" s="5">
        <v>0.14099999999999999</v>
      </c>
      <c r="F8" s="6">
        <v>3621.74</v>
      </c>
      <c r="G8" s="6">
        <f t="shared" si="0"/>
        <v>571.95040000000006</v>
      </c>
      <c r="H8" s="6">
        <v>3018.12</v>
      </c>
      <c r="I8" s="6">
        <f t="shared" si="1"/>
        <v>476.61600000000004</v>
      </c>
      <c r="J8" s="6">
        <v>1822.82</v>
      </c>
      <c r="K8" s="22">
        <f t="shared" si="2"/>
        <v>2041.5584000000001</v>
      </c>
    </row>
    <row r="9" spans="1:11" ht="25.5" x14ac:dyDescent="0.25">
      <c r="A9" s="3" t="s">
        <v>4</v>
      </c>
      <c r="B9" s="4">
        <v>4</v>
      </c>
      <c r="C9" s="4" t="s">
        <v>12</v>
      </c>
      <c r="D9" s="4">
        <v>50</v>
      </c>
      <c r="E9" s="5">
        <v>8.4000000000000005E-2</v>
      </c>
      <c r="F9" s="6">
        <v>3621.74</v>
      </c>
      <c r="G9" s="6">
        <f t="shared" si="0"/>
        <v>340.73760000000004</v>
      </c>
      <c r="H9" s="6">
        <v>3018.12</v>
      </c>
      <c r="I9" s="6">
        <f t="shared" si="1"/>
        <v>283.94240000000002</v>
      </c>
      <c r="J9" s="6">
        <v>1822.82</v>
      </c>
      <c r="K9" s="22">
        <f t="shared" si="2"/>
        <v>2041.5584000000001</v>
      </c>
    </row>
    <row r="10" spans="1:11" ht="25.5" x14ac:dyDescent="0.25">
      <c r="A10" s="3" t="s">
        <v>5</v>
      </c>
      <c r="B10" s="4">
        <v>5</v>
      </c>
      <c r="C10" s="4" t="s">
        <v>12</v>
      </c>
      <c r="D10" s="4">
        <v>60</v>
      </c>
      <c r="E10" s="5">
        <v>9.9000000000000005E-2</v>
      </c>
      <c r="F10" s="6">
        <v>3621.74</v>
      </c>
      <c r="G10" s="6">
        <f t="shared" si="0"/>
        <v>401.57600000000008</v>
      </c>
      <c r="H10" s="6">
        <v>3018.12</v>
      </c>
      <c r="I10" s="6">
        <f t="shared" si="1"/>
        <v>334.64480000000003</v>
      </c>
      <c r="J10" s="6">
        <v>1822.82</v>
      </c>
      <c r="K10" s="22">
        <f t="shared" si="2"/>
        <v>2041.5584000000001</v>
      </c>
    </row>
    <row r="11" spans="1:11" ht="25.5" x14ac:dyDescent="0.25">
      <c r="A11" s="3" t="s">
        <v>6</v>
      </c>
      <c r="B11" s="4">
        <v>6</v>
      </c>
      <c r="C11" s="4" t="s">
        <v>12</v>
      </c>
      <c r="D11" s="4">
        <v>28</v>
      </c>
      <c r="E11" s="5">
        <v>4.7E-2</v>
      </c>
      <c r="F11" s="6">
        <v>3621.74</v>
      </c>
      <c r="G11" s="6">
        <f t="shared" si="0"/>
        <v>190.64640000000003</v>
      </c>
      <c r="H11" s="6">
        <v>3018.12</v>
      </c>
      <c r="I11" s="6">
        <f t="shared" si="1"/>
        <v>158.87200000000001</v>
      </c>
      <c r="J11" s="6">
        <v>1822.82</v>
      </c>
      <c r="K11" s="22">
        <f t="shared" si="2"/>
        <v>2041.5584000000001</v>
      </c>
    </row>
    <row r="12" spans="1:11" ht="27.75" customHeight="1" x14ac:dyDescent="0.25">
      <c r="A12" s="18" t="s">
        <v>34</v>
      </c>
      <c r="B12" s="19"/>
      <c r="C12" s="19"/>
      <c r="D12" s="19"/>
      <c r="E12" s="20"/>
      <c r="F12" s="6">
        <v>3621.74</v>
      </c>
      <c r="G12" s="52">
        <v>577.27</v>
      </c>
      <c r="H12" s="6">
        <v>3018.12</v>
      </c>
      <c r="I12" s="52">
        <v>459.64</v>
      </c>
      <c r="J12" s="6">
        <v>1822.82</v>
      </c>
      <c r="K12" s="22">
        <f t="shared" si="2"/>
        <v>2041.5584000000001</v>
      </c>
    </row>
    <row r="13" spans="1:11" ht="21" customHeight="1" thickBot="1" x14ac:dyDescent="0.3">
      <c r="A13" s="10" t="s">
        <v>23</v>
      </c>
      <c r="B13" s="11"/>
      <c r="C13" s="11"/>
      <c r="D13" s="11"/>
      <c r="E13" s="11"/>
      <c r="F13" s="12"/>
      <c r="G13" s="13"/>
      <c r="J13" s="23"/>
      <c r="K13" s="23"/>
    </row>
    <row r="14" spans="1:11" ht="25.5" customHeight="1" x14ac:dyDescent="0.25">
      <c r="A14" s="68" t="s">
        <v>7</v>
      </c>
      <c r="B14" s="72" t="s">
        <v>13</v>
      </c>
      <c r="C14" s="72" t="s">
        <v>14</v>
      </c>
      <c r="D14" s="72"/>
      <c r="E14" s="72"/>
      <c r="F14" s="59" t="s">
        <v>27</v>
      </c>
      <c r="G14" s="59"/>
      <c r="H14" s="60" t="s">
        <v>26</v>
      </c>
      <c r="I14" s="60"/>
      <c r="J14" s="64" t="s">
        <v>29</v>
      </c>
      <c r="K14" s="64"/>
    </row>
    <row r="15" spans="1:11" ht="55.5" customHeight="1" x14ac:dyDescent="0.25">
      <c r="A15" s="69"/>
      <c r="B15" s="73"/>
      <c r="C15" s="73"/>
      <c r="D15" s="73"/>
      <c r="E15" s="73"/>
      <c r="F15" s="14" t="s">
        <v>31</v>
      </c>
      <c r="G15" s="14" t="s">
        <v>20</v>
      </c>
      <c r="H15" s="2" t="s">
        <v>31</v>
      </c>
      <c r="I15" s="2" t="s">
        <v>20</v>
      </c>
      <c r="J15" s="2" t="s">
        <v>31</v>
      </c>
      <c r="K15" s="2" t="s">
        <v>33</v>
      </c>
    </row>
    <row r="16" spans="1:11" ht="17.25" customHeight="1" x14ac:dyDescent="0.25">
      <c r="A16" s="7" t="s">
        <v>8</v>
      </c>
      <c r="B16" s="15" t="s">
        <v>15</v>
      </c>
      <c r="C16" s="73">
        <v>7.0300000000000001E-2</v>
      </c>
      <c r="D16" s="73"/>
      <c r="E16" s="73"/>
      <c r="F16" s="6">
        <v>3621.74</v>
      </c>
      <c r="G16" s="53">
        <f>ROUND((F16*C16),2)*1.12</f>
        <v>285.16320000000002</v>
      </c>
      <c r="H16" s="6">
        <v>3018.12</v>
      </c>
      <c r="I16" s="53">
        <f>ROUND((H16*C16),2)*1.12</f>
        <v>237.63040000000001</v>
      </c>
      <c r="J16" s="53">
        <v>1822.82</v>
      </c>
      <c r="K16" s="22">
        <f>J16*1.12</f>
        <v>2041.5584000000001</v>
      </c>
    </row>
    <row r="17" spans="1:11" ht="27" customHeight="1" x14ac:dyDescent="0.25">
      <c r="A17" s="18" t="s">
        <v>35</v>
      </c>
      <c r="B17" s="21"/>
      <c r="C17" s="74"/>
      <c r="D17" s="74"/>
      <c r="E17" s="74"/>
      <c r="F17" s="6">
        <v>3621.74</v>
      </c>
      <c r="G17" s="52">
        <f>G12/2.475-0.01</f>
        <v>233.23040404040404</v>
      </c>
      <c r="H17" s="6">
        <v>3018.12</v>
      </c>
      <c r="I17" s="6">
        <f>I12/2.475-0.01</f>
        <v>185.70313131313131</v>
      </c>
      <c r="J17" s="6">
        <v>1822.82</v>
      </c>
      <c r="K17" s="22">
        <f t="shared" ref="K17" si="3">J17*1.12</f>
        <v>2041.5584000000001</v>
      </c>
    </row>
    <row r="18" spans="1:11" ht="23.25" customHeight="1" thickBot="1" x14ac:dyDescent="0.35">
      <c r="A18" s="9" t="s">
        <v>24</v>
      </c>
      <c r="B18" s="1"/>
      <c r="C18" s="1"/>
      <c r="D18" s="1"/>
      <c r="E18" s="1"/>
      <c r="F18" s="1"/>
      <c r="G18" s="1"/>
      <c r="H18" s="1"/>
      <c r="J18" s="17"/>
      <c r="K18" s="23"/>
    </row>
    <row r="19" spans="1:11" ht="28.5" customHeight="1" x14ac:dyDescent="0.25">
      <c r="A19" s="68" t="s">
        <v>9</v>
      </c>
      <c r="B19" s="72" t="s">
        <v>16</v>
      </c>
      <c r="C19" s="77" t="s">
        <v>68</v>
      </c>
      <c r="D19" s="78"/>
      <c r="E19" s="79"/>
      <c r="F19" s="61" t="s">
        <v>18</v>
      </c>
      <c r="G19" s="61"/>
      <c r="H19" s="60" t="s">
        <v>19</v>
      </c>
      <c r="I19" s="60"/>
      <c r="J19" s="65" t="s">
        <v>25</v>
      </c>
      <c r="K19" s="66"/>
    </row>
    <row r="20" spans="1:11" ht="78.75" customHeight="1" x14ac:dyDescent="0.25">
      <c r="A20" s="69"/>
      <c r="B20" s="73"/>
      <c r="C20" s="80"/>
      <c r="D20" s="81"/>
      <c r="E20" s="82"/>
      <c r="F20" s="2" t="s">
        <v>31</v>
      </c>
      <c r="G20" s="2" t="s">
        <v>22</v>
      </c>
      <c r="H20" s="2" t="s">
        <v>31</v>
      </c>
      <c r="I20" s="2" t="s">
        <v>22</v>
      </c>
      <c r="J20" s="16" t="s">
        <v>31</v>
      </c>
      <c r="K20" s="16" t="s">
        <v>33</v>
      </c>
    </row>
    <row r="21" spans="1:11" x14ac:dyDescent="0.25">
      <c r="A21" s="7" t="s">
        <v>10</v>
      </c>
      <c r="B21" s="25">
        <v>1</v>
      </c>
      <c r="C21" s="83">
        <v>1.7923999999999999E-2</v>
      </c>
      <c r="D21" s="84"/>
      <c r="E21" s="85"/>
      <c r="F21" s="6">
        <v>3621.74</v>
      </c>
      <c r="G21" s="53">
        <f>ROUND((F21*C21),2)*1.12</f>
        <v>72.710400000000007</v>
      </c>
      <c r="H21" s="6">
        <v>3018.12</v>
      </c>
      <c r="I21" s="53">
        <f>ROUND((H21*C21),2)*1.12</f>
        <v>60.592000000000006</v>
      </c>
      <c r="J21" s="6">
        <v>1822.82</v>
      </c>
      <c r="K21" s="54">
        <f>J21*1.12</f>
        <v>2041.5584000000001</v>
      </c>
    </row>
    <row r="22" spans="1:11" x14ac:dyDescent="0.25">
      <c r="A22" s="42" t="s">
        <v>11</v>
      </c>
      <c r="B22" s="43">
        <v>1</v>
      </c>
      <c r="C22" s="83">
        <v>3.0727000000000001E-2</v>
      </c>
      <c r="D22" s="84"/>
      <c r="E22" s="85"/>
      <c r="F22" s="44">
        <v>3621.74</v>
      </c>
      <c r="G22" s="55">
        <f>ROUND((F22*C22),2)*1.12</f>
        <v>124.64480000000002</v>
      </c>
      <c r="H22" s="44">
        <v>3018.12</v>
      </c>
      <c r="I22" s="55">
        <f>ROUND((H22*C22),2)*1.12</f>
        <v>103.86880000000001</v>
      </c>
      <c r="J22" s="44">
        <v>1822.82</v>
      </c>
      <c r="K22" s="56">
        <f>J22*1.12</f>
        <v>2041.5584000000001</v>
      </c>
    </row>
    <row r="23" spans="1:11" ht="15" customHeight="1" x14ac:dyDescent="0.25">
      <c r="A23" s="57" t="s">
        <v>72</v>
      </c>
      <c r="B23" s="46">
        <v>1</v>
      </c>
      <c r="C23" s="86">
        <v>1.6957E-2</v>
      </c>
      <c r="D23" s="87"/>
      <c r="E23" s="88"/>
      <c r="F23" s="44">
        <v>3621.74</v>
      </c>
      <c r="G23" s="54">
        <f t="shared" ref="G23:G29" si="4">C23*F23*1.12</f>
        <v>68.783506601599996</v>
      </c>
      <c r="H23" s="44">
        <v>3018.12</v>
      </c>
      <c r="I23" s="54">
        <f t="shared" ref="I23:I29" si="5">C23*H23*1.12</f>
        <v>57.319652140800002</v>
      </c>
      <c r="J23" s="44">
        <v>1822.82</v>
      </c>
      <c r="K23" s="56">
        <f t="shared" ref="K23:K29" si="6">J23*1.12</f>
        <v>2041.5584000000001</v>
      </c>
    </row>
    <row r="24" spans="1:11" x14ac:dyDescent="0.25">
      <c r="A24" s="57" t="s">
        <v>73</v>
      </c>
      <c r="B24" s="46">
        <v>1</v>
      </c>
      <c r="C24" s="86">
        <v>2.9361000000000002E-2</v>
      </c>
      <c r="D24" s="87"/>
      <c r="E24" s="88"/>
      <c r="F24" s="44">
        <v>3621.74</v>
      </c>
      <c r="G24" s="54">
        <f t="shared" si="4"/>
        <v>119.09845711680001</v>
      </c>
      <c r="H24" s="44">
        <v>3018.12</v>
      </c>
      <c r="I24" s="54">
        <f t="shared" si="5"/>
        <v>99.248823878400003</v>
      </c>
      <c r="J24" s="44">
        <v>1822.82</v>
      </c>
      <c r="K24" s="56">
        <f t="shared" si="6"/>
        <v>2041.5584000000001</v>
      </c>
    </row>
    <row r="25" spans="1:11" x14ac:dyDescent="0.25">
      <c r="A25" s="57" t="s">
        <v>74</v>
      </c>
      <c r="B25" s="46">
        <v>1</v>
      </c>
      <c r="C25" s="86">
        <v>3.9320000000000001E-2</v>
      </c>
      <c r="D25" s="87"/>
      <c r="E25" s="88"/>
      <c r="F25" s="44">
        <v>3621.74</v>
      </c>
      <c r="G25" s="54">
        <f t="shared" si="4"/>
        <v>159.49563481600001</v>
      </c>
      <c r="H25" s="44">
        <v>3018.12</v>
      </c>
      <c r="I25" s="54">
        <f t="shared" si="5"/>
        <v>132.91317580800001</v>
      </c>
      <c r="J25" s="44">
        <v>1822.82</v>
      </c>
      <c r="K25" s="56">
        <f t="shared" si="6"/>
        <v>2041.5584000000001</v>
      </c>
    </row>
    <row r="26" spans="1:11" x14ac:dyDescent="0.25">
      <c r="A26" s="57" t="s">
        <v>75</v>
      </c>
      <c r="B26" s="46">
        <v>1</v>
      </c>
      <c r="C26" s="86">
        <v>4.3445999999999999E-2</v>
      </c>
      <c r="D26" s="87"/>
      <c r="E26" s="88"/>
      <c r="F26" s="44">
        <v>3621.74</v>
      </c>
      <c r="G26" s="54">
        <f t="shared" si="4"/>
        <v>176.23212996480001</v>
      </c>
      <c r="H26" s="44">
        <v>3018.12</v>
      </c>
      <c r="I26" s="54">
        <f>C26*H26*1.12+0.01</f>
        <v>146.87027050240002</v>
      </c>
      <c r="J26" s="44">
        <v>1822.82</v>
      </c>
      <c r="K26" s="56">
        <f t="shared" si="6"/>
        <v>2041.5584000000001</v>
      </c>
    </row>
    <row r="27" spans="1:11" x14ac:dyDescent="0.25">
      <c r="A27" s="57" t="s">
        <v>76</v>
      </c>
      <c r="B27" s="46">
        <v>1</v>
      </c>
      <c r="C27" s="86">
        <v>3.7926000000000001E-2</v>
      </c>
      <c r="D27" s="87"/>
      <c r="E27" s="88"/>
      <c r="F27" s="44">
        <v>3621.74</v>
      </c>
      <c r="G27" s="54">
        <f t="shared" si="4"/>
        <v>153.84108458880002</v>
      </c>
      <c r="H27" s="44">
        <v>3018.12</v>
      </c>
      <c r="I27" s="54">
        <f t="shared" si="5"/>
        <v>128.2010454144</v>
      </c>
      <c r="J27" s="44">
        <v>1822.82</v>
      </c>
      <c r="K27" s="56">
        <f t="shared" si="6"/>
        <v>2041.5584000000001</v>
      </c>
    </row>
    <row r="28" spans="1:11" x14ac:dyDescent="0.25">
      <c r="A28" s="57" t="s">
        <v>77</v>
      </c>
      <c r="B28" s="46">
        <v>1</v>
      </c>
      <c r="C28" s="86">
        <v>3.3494999999999997E-2</v>
      </c>
      <c r="D28" s="87"/>
      <c r="E28" s="88"/>
      <c r="F28" s="6">
        <v>3621.74</v>
      </c>
      <c r="G28" s="54">
        <f t="shared" si="4"/>
        <v>135.867403056</v>
      </c>
      <c r="H28" s="6">
        <v>3018.12</v>
      </c>
      <c r="I28" s="54">
        <f t="shared" si="5"/>
        <v>113.22296092799999</v>
      </c>
      <c r="J28" s="6">
        <v>1822.82</v>
      </c>
      <c r="K28" s="54">
        <f t="shared" si="6"/>
        <v>2041.5584000000001</v>
      </c>
    </row>
    <row r="29" spans="1:11" x14ac:dyDescent="0.25">
      <c r="A29" s="57" t="s">
        <v>78</v>
      </c>
      <c r="B29" s="46">
        <v>1</v>
      </c>
      <c r="C29" s="86">
        <v>1.4586E-2</v>
      </c>
      <c r="D29" s="87"/>
      <c r="E29" s="88"/>
      <c r="F29" s="6">
        <v>3621.74</v>
      </c>
      <c r="G29" s="54">
        <f t="shared" si="4"/>
        <v>59.1659035968</v>
      </c>
      <c r="H29" s="6">
        <v>3018.12</v>
      </c>
      <c r="I29" s="54">
        <f t="shared" si="5"/>
        <v>49.304974118400004</v>
      </c>
      <c r="J29" s="6">
        <v>1822.82</v>
      </c>
      <c r="K29" s="54">
        <f t="shared" si="6"/>
        <v>2041.5584000000001</v>
      </c>
    </row>
    <row r="30" spans="1:11" s="27" customFormat="1" x14ac:dyDescent="0.25">
      <c r="A30" s="27" t="s">
        <v>32</v>
      </c>
    </row>
  </sheetData>
  <mergeCells count="33">
    <mergeCell ref="C29:E29"/>
    <mergeCell ref="C24:E24"/>
    <mergeCell ref="C25:E25"/>
    <mergeCell ref="C26:E26"/>
    <mergeCell ref="C27:E27"/>
    <mergeCell ref="C28:E28"/>
    <mergeCell ref="B19:B20"/>
    <mergeCell ref="C19:E20"/>
    <mergeCell ref="C21:E21"/>
    <mergeCell ref="C22:E22"/>
    <mergeCell ref="C23:E23"/>
    <mergeCell ref="C14:E15"/>
    <mergeCell ref="C17:E17"/>
    <mergeCell ref="A4:A5"/>
    <mergeCell ref="B4:B5"/>
    <mergeCell ref="C4:C5"/>
    <mergeCell ref="C16:E16"/>
    <mergeCell ref="I1:J1"/>
    <mergeCell ref="F14:G14"/>
    <mergeCell ref="H14:I14"/>
    <mergeCell ref="F19:G19"/>
    <mergeCell ref="H19:I19"/>
    <mergeCell ref="F4:G4"/>
    <mergeCell ref="H4:I4"/>
    <mergeCell ref="J4:K4"/>
    <mergeCell ref="J14:K14"/>
    <mergeCell ref="J19:K19"/>
    <mergeCell ref="A2:K2"/>
    <mergeCell ref="A14:A15"/>
    <mergeCell ref="A19:A20"/>
    <mergeCell ref="D4:D5"/>
    <mergeCell ref="E4:E5"/>
    <mergeCell ref="B14:B15"/>
  </mergeCells>
  <printOptions horizontalCentered="1" verticalCentered="1"/>
  <pageMargins left="0" right="0" top="0" bottom="0" header="0.31496062992125984" footer="0.31496062992125984"/>
  <pageSetup paperSize="9" scale="7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"/>
  <sheetViews>
    <sheetView workbookViewId="0">
      <selection activeCell="F14" sqref="F14"/>
    </sheetView>
  </sheetViews>
  <sheetFormatPr defaultRowHeight="15" x14ac:dyDescent="0.25"/>
  <cols>
    <col min="1" max="1" width="28.5703125" style="27" customWidth="1"/>
    <col min="2" max="2" width="20.28515625" style="27" customWidth="1"/>
    <col min="3" max="3" width="11.140625" style="27" customWidth="1"/>
    <col min="4" max="4" width="12.140625" style="27" customWidth="1"/>
    <col min="5" max="5" width="11.140625" style="27" customWidth="1"/>
    <col min="6" max="6" width="11" style="27" customWidth="1"/>
    <col min="7" max="10" width="11.140625" style="27" customWidth="1"/>
    <col min="11" max="16384" width="9.140625" style="27"/>
  </cols>
  <sheetData>
    <row r="1" spans="1:10" x14ac:dyDescent="0.25">
      <c r="B1" s="89"/>
      <c r="C1" s="89"/>
      <c r="D1" s="89"/>
      <c r="E1" s="89"/>
      <c r="F1" s="89"/>
      <c r="G1" s="89"/>
      <c r="H1" s="89"/>
      <c r="I1" s="89"/>
      <c r="J1" s="89"/>
    </row>
    <row r="2" spans="1:10" x14ac:dyDescent="0.25">
      <c r="B2" s="37"/>
      <c r="C2" s="37"/>
      <c r="D2" s="37"/>
      <c r="E2" s="37"/>
      <c r="F2" s="37"/>
      <c r="G2" s="37"/>
      <c r="H2" s="37"/>
      <c r="I2" s="37"/>
      <c r="J2" s="37"/>
    </row>
    <row r="3" spans="1:10" ht="18.75" x14ac:dyDescent="0.3">
      <c r="A3" s="90" t="s">
        <v>56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x14ac:dyDescent="0.3">
      <c r="A4" s="90" t="s">
        <v>55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5.75" thickBot="1" x14ac:dyDescent="0.3"/>
    <row r="6" spans="1:10" ht="39.75" customHeight="1" x14ac:dyDescent="0.25">
      <c r="A6" s="93" t="s">
        <v>9</v>
      </c>
      <c r="B6" s="94"/>
      <c r="C6" s="70" t="s">
        <v>37</v>
      </c>
      <c r="D6" s="91" t="s">
        <v>38</v>
      </c>
      <c r="E6" s="97" t="s">
        <v>18</v>
      </c>
      <c r="F6" s="97"/>
      <c r="G6" s="60" t="s">
        <v>19</v>
      </c>
      <c r="H6" s="60"/>
      <c r="I6" s="95" t="s">
        <v>25</v>
      </c>
      <c r="J6" s="96"/>
    </row>
    <row r="7" spans="1:10" ht="63.75" x14ac:dyDescent="0.25">
      <c r="A7" s="39" t="s">
        <v>53</v>
      </c>
      <c r="B7" s="40" t="s">
        <v>54</v>
      </c>
      <c r="C7" s="71"/>
      <c r="D7" s="92"/>
      <c r="E7" s="8" t="s">
        <v>31</v>
      </c>
      <c r="F7" s="8" t="s">
        <v>22</v>
      </c>
      <c r="G7" s="8" t="s">
        <v>31</v>
      </c>
      <c r="H7" s="8" t="s">
        <v>22</v>
      </c>
      <c r="I7" s="8" t="s">
        <v>31</v>
      </c>
      <c r="J7" s="8" t="s">
        <v>33</v>
      </c>
    </row>
    <row r="8" spans="1:10" ht="30" customHeight="1" x14ac:dyDescent="0.25">
      <c r="A8" s="26" t="s">
        <v>46</v>
      </c>
      <c r="B8" s="38" t="s">
        <v>39</v>
      </c>
      <c r="C8" s="24">
        <v>1</v>
      </c>
      <c r="D8" s="30">
        <v>1.6957E-2</v>
      </c>
      <c r="E8" s="31">
        <v>3621.74</v>
      </c>
      <c r="F8" s="31">
        <f>ROUND((E8*D8),2)*1.12</f>
        <v>68.779200000000003</v>
      </c>
      <c r="G8" s="31">
        <v>3018.12</v>
      </c>
      <c r="H8" s="31">
        <f>ROUND((G8*D8),2)*1.12</f>
        <v>57.321600000000004</v>
      </c>
      <c r="I8" s="31">
        <v>1822.82</v>
      </c>
      <c r="J8" s="32">
        <f>I8*1.12</f>
        <v>2041.5584000000001</v>
      </c>
    </row>
    <row r="9" spans="1:10" ht="30" customHeight="1" x14ac:dyDescent="0.25">
      <c r="A9" s="26" t="s">
        <v>47</v>
      </c>
      <c r="B9" s="41" t="s">
        <v>40</v>
      </c>
      <c r="C9" s="28">
        <v>1</v>
      </c>
      <c r="D9" s="33">
        <v>2.9361000000000002E-2</v>
      </c>
      <c r="E9" s="34">
        <v>3621.74</v>
      </c>
      <c r="F9" s="34">
        <f>ROUND((E9*D9),2)*1.12</f>
        <v>119.10080000000002</v>
      </c>
      <c r="G9" s="34">
        <v>3018.12</v>
      </c>
      <c r="H9" s="34">
        <f>ROUND((G9*D9),2)*1.12</f>
        <v>99.254400000000018</v>
      </c>
      <c r="I9" s="31">
        <v>1822.82</v>
      </c>
      <c r="J9" s="32">
        <f>I9*1.12</f>
        <v>2041.5584000000001</v>
      </c>
    </row>
    <row r="10" spans="1:10" ht="27.75" customHeight="1" x14ac:dyDescent="0.25">
      <c r="A10" s="26" t="s">
        <v>48</v>
      </c>
      <c r="B10" s="38" t="s">
        <v>41</v>
      </c>
      <c r="C10" s="29">
        <v>1</v>
      </c>
      <c r="D10" s="35">
        <v>3.9320000000000001E-2</v>
      </c>
      <c r="E10" s="34">
        <v>3621.74</v>
      </c>
      <c r="F10" s="34">
        <f t="shared" ref="F10:F13" si="0">ROUND((E10*D10),2)*1.12</f>
        <v>159.4992</v>
      </c>
      <c r="G10" s="34">
        <v>3018.12</v>
      </c>
      <c r="H10" s="34">
        <f t="shared" ref="H10:H14" si="1">ROUND((G10*D10),2)*1.12</f>
        <v>132.91040000000001</v>
      </c>
      <c r="I10" s="31">
        <v>1822.82</v>
      </c>
      <c r="J10" s="32">
        <f t="shared" ref="J10:J14" si="2">I10*1.12</f>
        <v>2041.5584000000001</v>
      </c>
    </row>
    <row r="11" spans="1:10" ht="30" customHeight="1" x14ac:dyDescent="0.25">
      <c r="A11" s="26" t="s">
        <v>49</v>
      </c>
      <c r="B11" s="38" t="s">
        <v>42</v>
      </c>
      <c r="C11" s="29">
        <v>1</v>
      </c>
      <c r="D11" s="36">
        <v>4.3445999999999999E-2</v>
      </c>
      <c r="E11" s="34">
        <v>3621.74</v>
      </c>
      <c r="F11" s="34">
        <f t="shared" si="0"/>
        <v>176.232</v>
      </c>
      <c r="G11" s="34">
        <v>3018.12</v>
      </c>
      <c r="H11" s="34">
        <f t="shared" si="1"/>
        <v>146.8656</v>
      </c>
      <c r="I11" s="31">
        <v>1822.82</v>
      </c>
      <c r="J11" s="32">
        <f t="shared" si="2"/>
        <v>2041.5584000000001</v>
      </c>
    </row>
    <row r="12" spans="1:10" ht="30" customHeight="1" x14ac:dyDescent="0.25">
      <c r="A12" s="26" t="s">
        <v>50</v>
      </c>
      <c r="B12" s="38" t="s">
        <v>43</v>
      </c>
      <c r="C12" s="29">
        <v>1</v>
      </c>
      <c r="D12" s="36">
        <v>3.7926000000000001E-2</v>
      </c>
      <c r="E12" s="34">
        <v>3621.74</v>
      </c>
      <c r="F12" s="34">
        <f t="shared" si="0"/>
        <v>153.84320000000002</v>
      </c>
      <c r="G12" s="34">
        <v>3018.12</v>
      </c>
      <c r="H12" s="34">
        <f t="shared" si="1"/>
        <v>128.2064</v>
      </c>
      <c r="I12" s="31">
        <v>1822.82</v>
      </c>
      <c r="J12" s="32">
        <f t="shared" si="2"/>
        <v>2041.5584000000001</v>
      </c>
    </row>
    <row r="13" spans="1:10" ht="30" customHeight="1" x14ac:dyDescent="0.25">
      <c r="A13" s="26" t="s">
        <v>51</v>
      </c>
      <c r="B13" s="38" t="s">
        <v>44</v>
      </c>
      <c r="C13" s="29">
        <v>1</v>
      </c>
      <c r="D13" s="36">
        <v>3.3494999999999997E-2</v>
      </c>
      <c r="E13" s="34">
        <v>3621.74</v>
      </c>
      <c r="F13" s="34">
        <f t="shared" si="0"/>
        <v>135.86720000000003</v>
      </c>
      <c r="G13" s="34">
        <v>3018.12</v>
      </c>
      <c r="H13" s="34">
        <f t="shared" si="1"/>
        <v>113.22080000000001</v>
      </c>
      <c r="I13" s="31">
        <v>1822.82</v>
      </c>
      <c r="J13" s="32">
        <f t="shared" si="2"/>
        <v>2041.5584000000001</v>
      </c>
    </row>
    <row r="14" spans="1:10" ht="30" customHeight="1" x14ac:dyDescent="0.25">
      <c r="A14" s="26" t="s">
        <v>52</v>
      </c>
      <c r="B14" s="38" t="s">
        <v>45</v>
      </c>
      <c r="C14" s="29">
        <v>1</v>
      </c>
      <c r="D14" s="36">
        <v>1.4586E-2</v>
      </c>
      <c r="E14" s="31">
        <v>3621.74</v>
      </c>
      <c r="F14" s="31">
        <f>ROUND((E14*D14),2)*1.12</f>
        <v>59.169600000000003</v>
      </c>
      <c r="G14" s="31">
        <v>3018.12</v>
      </c>
      <c r="H14" s="31">
        <f t="shared" si="1"/>
        <v>49.302400000000006</v>
      </c>
      <c r="I14" s="31">
        <v>1822.82</v>
      </c>
      <c r="J14" s="32">
        <f t="shared" si="2"/>
        <v>2041.5584000000001</v>
      </c>
    </row>
  </sheetData>
  <mergeCells count="9">
    <mergeCell ref="B1:J1"/>
    <mergeCell ref="A3:J3"/>
    <mergeCell ref="A4:J4"/>
    <mergeCell ref="D6:D7"/>
    <mergeCell ref="A6:B6"/>
    <mergeCell ref="I6:J6"/>
    <mergeCell ref="C6:C7"/>
    <mergeCell ref="E6:F6"/>
    <mergeCell ref="G6:H6"/>
  </mergeCells>
  <pageMargins left="0" right="0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K14"/>
  <sheetViews>
    <sheetView workbookViewId="0">
      <selection activeCell="A3" sqref="A3:K14"/>
    </sheetView>
  </sheetViews>
  <sheetFormatPr defaultRowHeight="15" x14ac:dyDescent="0.25"/>
  <cols>
    <col min="1" max="1" width="39" customWidth="1"/>
  </cols>
  <sheetData>
    <row r="3" spans="1:11" ht="35.25" customHeight="1" thickBot="1" x14ac:dyDescent="0.35">
      <c r="A3" s="9" t="s">
        <v>24</v>
      </c>
      <c r="B3" s="1"/>
      <c r="C3" s="1"/>
      <c r="D3" s="1"/>
      <c r="E3" s="1"/>
      <c r="F3" s="1"/>
      <c r="G3" s="1"/>
      <c r="H3" s="1"/>
      <c r="J3" s="17"/>
      <c r="K3" s="23"/>
    </row>
    <row r="4" spans="1:11" x14ac:dyDescent="0.25">
      <c r="A4" s="68" t="s">
        <v>9</v>
      </c>
      <c r="B4" s="72" t="s">
        <v>16</v>
      </c>
      <c r="C4" s="72" t="s">
        <v>17</v>
      </c>
      <c r="D4" s="72"/>
      <c r="E4" s="72"/>
      <c r="F4" s="61" t="s">
        <v>18</v>
      </c>
      <c r="G4" s="61"/>
      <c r="H4" s="60" t="s">
        <v>19</v>
      </c>
      <c r="I4" s="60"/>
      <c r="J4" s="65" t="s">
        <v>25</v>
      </c>
      <c r="K4" s="66"/>
    </row>
    <row r="5" spans="1:11" ht="63.75" x14ac:dyDescent="0.25">
      <c r="A5" s="69"/>
      <c r="B5" s="73"/>
      <c r="C5" s="73"/>
      <c r="D5" s="73"/>
      <c r="E5" s="73"/>
      <c r="F5" s="2" t="s">
        <v>31</v>
      </c>
      <c r="G5" s="2" t="s">
        <v>22</v>
      </c>
      <c r="H5" s="2" t="s">
        <v>31</v>
      </c>
      <c r="I5" s="2" t="s">
        <v>22</v>
      </c>
      <c r="J5" s="16" t="s">
        <v>31</v>
      </c>
      <c r="K5" s="16" t="s">
        <v>33</v>
      </c>
    </row>
    <row r="6" spans="1:11" ht="21" customHeight="1" x14ac:dyDescent="0.25">
      <c r="A6" s="7" t="s">
        <v>10</v>
      </c>
      <c r="B6" s="25">
        <v>1</v>
      </c>
      <c r="C6" s="98">
        <v>1.7923999999999999E-2</v>
      </c>
      <c r="D6" s="98"/>
      <c r="E6" s="98"/>
      <c r="F6" s="6">
        <v>3621.74</v>
      </c>
      <c r="G6" s="50">
        <f>ROUND((F6*C6),2)*1.12</f>
        <v>72.710400000000007</v>
      </c>
      <c r="H6" s="6">
        <v>3018.12</v>
      </c>
      <c r="I6" s="50">
        <f>ROUND((H6*C6),2)*1.12</f>
        <v>60.592000000000006</v>
      </c>
      <c r="J6" s="6">
        <v>1822.82</v>
      </c>
      <c r="K6" s="22">
        <f>J6*1.12</f>
        <v>2041.5584000000001</v>
      </c>
    </row>
    <row r="7" spans="1:11" ht="21" customHeight="1" x14ac:dyDescent="0.25">
      <c r="A7" s="42" t="s">
        <v>11</v>
      </c>
      <c r="B7" s="43">
        <v>1</v>
      </c>
      <c r="C7" s="99">
        <v>3.0727000000000001E-2</v>
      </c>
      <c r="D7" s="99"/>
      <c r="E7" s="99"/>
      <c r="F7" s="44">
        <v>3621.74</v>
      </c>
      <c r="G7" s="51">
        <f>ROUND((F7*C7),2)*1.12</f>
        <v>124.64480000000002</v>
      </c>
      <c r="H7" s="44">
        <v>3018.12</v>
      </c>
      <c r="I7" s="51">
        <f>ROUND((H7*C7),2)*1.12</f>
        <v>103.86880000000001</v>
      </c>
      <c r="J7" s="44">
        <v>1822.82</v>
      </c>
      <c r="K7" s="45">
        <f>J7*1.12</f>
        <v>2041.5584000000001</v>
      </c>
    </row>
    <row r="8" spans="1:11" ht="21" customHeight="1" x14ac:dyDescent="0.25">
      <c r="A8" s="100" t="s">
        <v>64</v>
      </c>
      <c r="B8" s="46">
        <v>1</v>
      </c>
      <c r="C8" s="47" t="s">
        <v>57</v>
      </c>
      <c r="D8" s="48">
        <v>1.6957E-2</v>
      </c>
      <c r="E8" s="49" t="s">
        <v>65</v>
      </c>
      <c r="F8" s="44">
        <v>3621.74</v>
      </c>
      <c r="G8" s="22">
        <f>D8*F8*1.12</f>
        <v>68.783506601599996</v>
      </c>
      <c r="H8" s="44">
        <v>3018.12</v>
      </c>
      <c r="I8" s="22">
        <f>D8*H8*1.12</f>
        <v>57.319652140800002</v>
      </c>
      <c r="J8" s="44">
        <v>1822.82</v>
      </c>
      <c r="K8" s="45">
        <f t="shared" ref="K8:K14" si="0">J8*1.12</f>
        <v>2041.5584000000001</v>
      </c>
    </row>
    <row r="9" spans="1:11" ht="21" customHeight="1" x14ac:dyDescent="0.25">
      <c r="A9" s="100"/>
      <c r="B9" s="46">
        <v>1</v>
      </c>
      <c r="C9" s="47" t="s">
        <v>58</v>
      </c>
      <c r="D9" s="48">
        <v>2.9361000000000002E-2</v>
      </c>
      <c r="E9" s="49" t="s">
        <v>66</v>
      </c>
      <c r="F9" s="44">
        <v>3621.74</v>
      </c>
      <c r="G9" s="22">
        <f t="shared" ref="G9:G14" si="1">D9*F9*1.12</f>
        <v>119.09845711680001</v>
      </c>
      <c r="H9" s="44">
        <v>3018.12</v>
      </c>
      <c r="I9" s="22">
        <f t="shared" ref="I9:I14" si="2">D9*H9*1.12</f>
        <v>99.248823878400003</v>
      </c>
      <c r="J9" s="44">
        <v>1822.82</v>
      </c>
      <c r="K9" s="45">
        <f t="shared" si="0"/>
        <v>2041.5584000000001</v>
      </c>
    </row>
    <row r="10" spans="1:11" ht="21" customHeight="1" x14ac:dyDescent="0.25">
      <c r="A10" s="100"/>
      <c r="B10" s="46">
        <v>1</v>
      </c>
      <c r="C10" s="47" t="s">
        <v>59</v>
      </c>
      <c r="D10" s="48">
        <v>3.9320000000000001E-2</v>
      </c>
      <c r="E10" s="49" t="s">
        <v>41</v>
      </c>
      <c r="F10" s="44">
        <v>3621.74</v>
      </c>
      <c r="G10" s="22">
        <f t="shared" si="1"/>
        <v>159.49563481600001</v>
      </c>
      <c r="H10" s="44">
        <v>3018.12</v>
      </c>
      <c r="I10" s="22">
        <f t="shared" si="2"/>
        <v>132.91317580800001</v>
      </c>
      <c r="J10" s="44">
        <v>1822.82</v>
      </c>
      <c r="K10" s="45">
        <f t="shared" si="0"/>
        <v>2041.5584000000001</v>
      </c>
    </row>
    <row r="11" spans="1:11" ht="21" customHeight="1" x14ac:dyDescent="0.25">
      <c r="A11" s="100"/>
      <c r="B11" s="46">
        <v>1</v>
      </c>
      <c r="C11" s="47" t="s">
        <v>60</v>
      </c>
      <c r="D11" s="48">
        <v>4.3445999999999999E-2</v>
      </c>
      <c r="E11" s="49" t="s">
        <v>42</v>
      </c>
      <c r="F11" s="44">
        <v>3621.74</v>
      </c>
      <c r="G11" s="22">
        <f t="shared" si="1"/>
        <v>176.23212996480001</v>
      </c>
      <c r="H11" s="44">
        <v>3018.12</v>
      </c>
      <c r="I11" s="22">
        <f t="shared" si="2"/>
        <v>146.86027050240003</v>
      </c>
      <c r="J11" s="44">
        <v>1822.82</v>
      </c>
      <c r="K11" s="45">
        <f t="shared" si="0"/>
        <v>2041.5584000000001</v>
      </c>
    </row>
    <row r="12" spans="1:11" ht="21" customHeight="1" x14ac:dyDescent="0.25">
      <c r="A12" s="100"/>
      <c r="B12" s="46">
        <v>1</v>
      </c>
      <c r="C12" s="47" t="s">
        <v>61</v>
      </c>
      <c r="D12" s="48">
        <v>3.7926000000000001E-2</v>
      </c>
      <c r="E12" s="49" t="s">
        <v>43</v>
      </c>
      <c r="F12" s="44">
        <v>3621.74</v>
      </c>
      <c r="G12" s="22">
        <f t="shared" si="1"/>
        <v>153.84108458880002</v>
      </c>
      <c r="H12" s="44">
        <v>3018.12</v>
      </c>
      <c r="I12" s="22">
        <f t="shared" si="2"/>
        <v>128.2010454144</v>
      </c>
      <c r="J12" s="44">
        <v>1822.82</v>
      </c>
      <c r="K12" s="45">
        <f t="shared" si="0"/>
        <v>2041.5584000000001</v>
      </c>
    </row>
    <row r="13" spans="1:11" ht="21" customHeight="1" x14ac:dyDescent="0.25">
      <c r="A13" s="100"/>
      <c r="B13" s="46">
        <v>1</v>
      </c>
      <c r="C13" s="47" t="s">
        <v>62</v>
      </c>
      <c r="D13" s="48">
        <v>3.3494999999999997E-2</v>
      </c>
      <c r="E13" s="49" t="s">
        <v>44</v>
      </c>
      <c r="F13" s="6">
        <v>3621.74</v>
      </c>
      <c r="G13" s="22">
        <f t="shared" si="1"/>
        <v>135.867403056</v>
      </c>
      <c r="H13" s="6">
        <v>3018.12</v>
      </c>
      <c r="I13" s="22">
        <f t="shared" si="2"/>
        <v>113.22296092799999</v>
      </c>
      <c r="J13" s="6">
        <v>1822.82</v>
      </c>
      <c r="K13" s="22">
        <f t="shared" si="0"/>
        <v>2041.5584000000001</v>
      </c>
    </row>
    <row r="14" spans="1:11" ht="21" customHeight="1" x14ac:dyDescent="0.25">
      <c r="A14" s="100"/>
      <c r="B14" s="46">
        <v>1</v>
      </c>
      <c r="C14" s="47" t="s">
        <v>63</v>
      </c>
      <c r="D14" s="48">
        <v>1.4586E-2</v>
      </c>
      <c r="E14" s="49" t="s">
        <v>67</v>
      </c>
      <c r="F14" s="6">
        <v>3621.74</v>
      </c>
      <c r="G14" s="22">
        <f t="shared" si="1"/>
        <v>59.1659035968</v>
      </c>
      <c r="H14" s="6">
        <v>3018.12</v>
      </c>
      <c r="I14" s="22">
        <f t="shared" si="2"/>
        <v>49.304974118400004</v>
      </c>
      <c r="J14" s="6">
        <v>1822.82</v>
      </c>
      <c r="K14" s="22">
        <f t="shared" si="0"/>
        <v>2041.5584000000001</v>
      </c>
    </row>
  </sheetData>
  <mergeCells count="9">
    <mergeCell ref="H4:I4"/>
    <mergeCell ref="J4:K4"/>
    <mergeCell ref="C6:E6"/>
    <mergeCell ref="C7:E7"/>
    <mergeCell ref="A8:A14"/>
    <mergeCell ref="A4:A5"/>
    <mergeCell ref="B4:B5"/>
    <mergeCell ref="C4:E5"/>
    <mergeCell ref="F4:G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доля годовой нормы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Полякова Юлия Викторовна</dc:creator>
  <cp:lastModifiedBy>Снегирева Ольга Александровна</cp:lastModifiedBy>
  <cp:lastPrinted>2022-11-08T03:28:19Z</cp:lastPrinted>
  <dcterms:created xsi:type="dcterms:W3CDTF">2016-12-14T08:35:06Z</dcterms:created>
  <dcterms:modified xsi:type="dcterms:W3CDTF">2022-11-08T09:28:54Z</dcterms:modified>
</cp:coreProperties>
</file>